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MEA Worksheet" state="visible" r:id="rId4"/>
    <sheet sheetId="2" name="Action Plan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<sst xmlns="http://schemas.openxmlformats.org/spreadsheetml/2006/main" count="174" uniqueCount="158">
  <si>
    <t>Ref</t>
  </si>
  <si>
    <t>Function</t>
  </si>
  <si>
    <t>Failure Mode</t>
  </si>
  <si>
    <t>Effect</t>
  </si>
  <si>
    <t>Cause</t>
  </si>
  <si>
    <t>Prevention Control</t>
  </si>
  <si>
    <t>Detection Control</t>
  </si>
  <si>
    <t>S</t>
  </si>
  <si>
    <t>O</t>
  </si>
  <si>
    <t>D</t>
  </si>
  <si>
    <t>RPN</t>
  </si>
  <si>
    <t>Priority</t>
  </si>
  <si>
    <t>FM-01</t>
  </si>
  <si>
    <t>Compress gas (1st stage)</t>
  </si>
  <si>
    <t>Suction valve plate fracture</t>
  </si>
  <si>
    <t>Reduced throughput, high discharge temperature</t>
  </si>
  <si>
    <t>Fatigue / liquid carryover</t>
  </si>
  <si>
    <t>Liquid knock-out; scheduled valve change-out</t>
  </si>
  <si>
    <t>Discharge temperature alarm; valve survey</t>
  </si>
  <si>
    <t>FM-02</t>
  </si>
  <si>
    <t>Discharge valve leakage</t>
  </si>
  <si>
    <t>Capacity loss, recycle heating</t>
  </si>
  <si>
    <t>Valve wear / debris</t>
  </si>
  <si>
    <t>Valve material selection; gas filtration</t>
  </si>
  <si>
    <t>Capacity monitoring; recycle temperature</t>
  </si>
  <si>
    <t>FM-03</t>
  </si>
  <si>
    <t>Seal piston rod</t>
  </si>
  <si>
    <t>Rod packing leak</t>
  </si>
  <si>
    <t>Process gas to distance piece, fugitive emissions</t>
  </si>
  <si>
    <t>Packing wear / rod scoring</t>
  </si>
  <si>
    <t>API 618 packing; rod coating</t>
  </si>
  <si>
    <t>Distance-piece vent and gas detection</t>
  </si>
  <si>
    <t>FM-04</t>
  </si>
  <si>
    <t>Contain pressure</t>
  </si>
  <si>
    <t>Cylinder relief valve fails to lift</t>
  </si>
  <si>
    <t>Cylinder overpressure</t>
  </si>
  <si>
    <t>Set-point drift / corrosion</t>
  </si>
  <si>
    <t>Periodic RV testing per API 510</t>
  </si>
  <si>
    <t>RV test records</t>
  </si>
  <si>
    <t>FM-05</t>
  </si>
  <si>
    <t>Transmit power</t>
  </si>
  <si>
    <t>Crosshead bearing wear</t>
  </si>
  <si>
    <t>Knocking, secondary damage</t>
  </si>
  <si>
    <t>Lube oil contamination</t>
  </si>
  <si>
    <t>Oil filtration; routine oil analysis</t>
  </si>
  <si>
    <t>Crosshead temperature; vibration</t>
  </si>
  <si>
    <t>FM-06</t>
  </si>
  <si>
    <t>Lubricate running gear</t>
  </si>
  <si>
    <t>Frame lube-oil pump failure</t>
  </si>
  <si>
    <t>Loss of lubrication, bearing failure</t>
  </si>
  <si>
    <t>Pump wear / suction blockage</t>
  </si>
  <si>
    <t>Duty/standby lube pumps; low-pressure trip</t>
  </si>
  <si>
    <t>Lube-oil pressure alarm and trip</t>
  </si>
  <si>
    <t>FM-07</t>
  </si>
  <si>
    <t>Lubricate cylinders</t>
  </si>
  <si>
    <t>Cylinder lubricator no-flow</t>
  </si>
  <si>
    <t>Ring and liner scuffing, seizure</t>
  </si>
  <si>
    <t>Divider-block blockage / empty reservoir</t>
  </si>
  <si>
    <t>Reservoir level check; lubricator PMs</t>
  </si>
  <si>
    <t>Divider-block no-flow switch</t>
  </si>
  <si>
    <t>FM-08</t>
  </si>
  <si>
    <t>Cool gas</t>
  </si>
  <si>
    <t>Intercooler tube fouling</t>
  </si>
  <si>
    <t>High 2nd-stage suction temperature</t>
  </si>
  <si>
    <t>Cooling-water fouling</t>
  </si>
  <si>
    <t>Cooling-water treatment; tube cleaning</t>
  </si>
  <si>
    <t>Interstage temperature monitoring</t>
  </si>
  <si>
    <t>FM-09</t>
  </si>
  <si>
    <t>Intercooler tube leak</t>
  </si>
  <si>
    <t>Water ingress into process gas</t>
  </si>
  <si>
    <t>Corrosion / vibration fatigue</t>
  </si>
  <si>
    <t>Tube material upgrade; vibration control</t>
  </si>
  <si>
    <t>Gas-side moisture / conductivity</t>
  </si>
  <si>
    <t>FM-10</t>
  </si>
  <si>
    <t>Control capacity</t>
  </si>
  <si>
    <t>Unloader malfunction</t>
  </si>
  <si>
    <t>Loss of capacity control, surge</t>
  </si>
  <si>
    <t>Solenoid / actuator fault</t>
  </si>
  <si>
    <t>Preventive maintenance on unloaders</t>
  </si>
  <si>
    <t>Capacity and position feedback</t>
  </si>
  <si>
    <t>FM-11</t>
  </si>
  <si>
    <t>Compress gas (2nd stage)</t>
  </si>
  <si>
    <t>Piston ring wear</t>
  </si>
  <si>
    <t>Blow-by, capacity and efficiency loss</t>
  </si>
  <si>
    <t>Normal wear / poor lubrication</t>
  </si>
  <si>
    <t>Cylinder lubrication; ring specification</t>
  </si>
  <si>
    <t>Blow-by trend; rod-drop</t>
  </si>
  <si>
    <t>FM-12</t>
  </si>
  <si>
    <t>Manage pulsation</t>
  </si>
  <si>
    <t>Pulsation bottle internal failure</t>
  </si>
  <si>
    <t>Excessive vibration, piping fatigue</t>
  </si>
  <si>
    <t>Acoustic resonance / fatigue</t>
  </si>
  <si>
    <t>Pulsation study per API 618; supports</t>
  </si>
  <si>
    <t>Vibration monitoring</t>
  </si>
  <si>
    <t>FM-13</t>
  </si>
  <si>
    <t>Support machine</t>
  </si>
  <si>
    <t>Foundation bolt loosening</t>
  </si>
  <si>
    <t>High vibration, misalignment</t>
  </si>
  <si>
    <t>Dynamic load / grout degradation</t>
  </si>
  <si>
    <t>Bolt-torque program; epoxy grout</t>
  </si>
  <si>
    <t>Vibration; bolt-tension survey</t>
  </si>
  <si>
    <t>FM-14</t>
  </si>
  <si>
    <t>Protect machine</t>
  </si>
  <si>
    <t>Vibration trip fails to act</t>
  </si>
  <si>
    <t>No protection during a fault</t>
  </si>
  <si>
    <t>Sensor fault / bypassed trip</t>
  </si>
  <si>
    <t>Redundant vibration channels; trip testing</t>
  </si>
  <si>
    <t>Online vibration monitoring and voting</t>
  </si>
  <si>
    <t>FM-15</t>
  </si>
  <si>
    <t>Rod-drop monitor failure</t>
  </si>
  <si>
    <t>Undetected rider-band wear</t>
  </si>
  <si>
    <t>Probe drift / wiring fault</t>
  </si>
  <si>
    <t>Rod-drop monitoring per API 618</t>
  </si>
  <si>
    <t>Online rod-drop probes</t>
  </si>
  <si>
    <t>FM-16</t>
  </si>
  <si>
    <t>Knock out liquids</t>
  </si>
  <si>
    <t>Suction scrubber high level</t>
  </si>
  <si>
    <t>Liquid carryover into cylinder</t>
  </si>
  <si>
    <t>Level control failure / dump valve stuck</t>
  </si>
  <si>
    <t>Scrubber level control; high-level trip</t>
  </si>
  <si>
    <t>Level alarm and trip; sight glass</t>
  </si>
  <si>
    <t>Recommended Action</t>
  </si>
  <si>
    <t>Owner</t>
  </si>
  <si>
    <t>Target Date</t>
  </si>
  <si>
    <t>Add redundant divider-block no-flow alarm wired to trip; reservoir low-level alarm</t>
  </si>
  <si>
    <t>Reliability Eng</t>
  </si>
  <si>
    <t>30 Jun 2026</t>
  </si>
  <si>
    <t>Upgrade scrubber level control; function-test the high-level trip</t>
  </si>
  <si>
    <t>Process Eng</t>
  </si>
  <si>
    <t>Restore vibration trip to voting logic; quarterly trip test</t>
  </si>
  <si>
    <t>I&amp;C Eng</t>
  </si>
  <si>
    <t>31 May 2026</t>
  </si>
  <si>
    <t>Bring cylinder relief-valve testing into the API 510 schedule</t>
  </si>
  <si>
    <t>Inspection</t>
  </si>
  <si>
    <t>31 Jul 2026</t>
  </si>
  <si>
    <t>Calibrate rod-drop probes; review alarm set-points</t>
  </si>
  <si>
    <t>Increase oil-analysis frequency to monthly</t>
  </si>
  <si>
    <t>Ongoing</t>
  </si>
  <si>
    <t>FAILURE MODE &amp; EFFECTS ANALYSIS</t>
  </si>
  <si>
    <t>Reciprocating Compressor K-201 · Process Gas Compression Train</t>
  </si>
  <si>
    <t>Report ID</t>
  </si>
  <si>
    <t>FMEA-2026-0512-001</t>
  </si>
  <si>
    <t>Generated</t>
  </si>
  <si>
    <t>23 May 2026</t>
  </si>
  <si>
    <t>Asset</t>
  </si>
  <si>
    <t>K-201 — Reciprocating Compressor</t>
  </si>
  <si>
    <t>Date</t>
  </si>
  <si>
    <t>12 May 2026</t>
  </si>
  <si>
    <t>Prepared By</t>
  </si>
  <si>
    <t>Reliability Engineering</t>
  </si>
  <si>
    <t>Methodology</t>
  </si>
  <si>
    <t>SAE J1739 / IEC 60812</t>
  </si>
  <si>
    <t>Executive Summary</t>
  </si>
  <si>
    <t>This FMEA assesses 16 credible failure modes of reciprocating compressor K-201. Three are rated CRITICAL (RPN &gt;= 200): cylinder-lubrication no-flow, vibration-trip failure, and suction-scrubber liquid carryover. Recommended actions concentrate on restoring and adding protective instrumentation. All RPN and priority values in the worksheet are live formulas, so reviewers can adjust S/O/D and see priorities update.</t>
  </si>
  <si>
    <t>Risk Summary (live)</t>
  </si>
  <si>
    <t>Critical (RPN ≥ 200)</t>
  </si>
  <si>
    <t>High (RPN 100–199)</t>
  </si>
  <si>
    <t>Monitor (RPN &lt;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</si>
</sst>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FFFFFF"/>
      <sz val="11"/>
      <name val="Calibri"/>
    </font>
    <font>
      <sz val="10"/>
      <name val="Calibri"/>
    </font>
    <font>
      <b/>
      <color rgb="FF0000FF"/>
      <sz val="10"/>
      <name val="Calibri"/>
    </font>
    <font>
      <b/>
      <sz val="10"/>
      <name val="Calibri"/>
    </font>
    <font>
      <b/>
      <color rgb="FFFFFFFF"/>
      <name val="Calibri"/>
    </font>
    <font>
      <b/>
      <color rgb="FF1A3A5C"/>
      <sz val="16"/>
      <name val="Calibri"/>
    </font>
    <font>
      <i/>
      <sz val="11"/>
      <name val="Calibri"/>
    </font>
    <font>
      <b/>
      <color rgb="FF1A3A5C"/>
      <sz val="12"/>
      <name val="Calibri"/>
    </font>
    <font>
      <b/>
      <color rgb="FF990000"/>
      <sz val="10"/>
      <name val="Calibri"/>
    </font>
    <font>
      <b/>
      <color rgb="FF7F6000"/>
      <sz val="10"/>
      <name val="Calibri"/>
    </font>
    <font>
      <b/>
      <color rgb="FF38761D"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3A5C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3" borderId="0" xfId="0" applyFont="1" applyFill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6"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7F6000"/>
      </font>
      <fill>
        <patternFill patternType="solid">
          <bgColor rgb="FFFCE5CD"/>
        </patternFill>
      </fill>
    </dxf>
    <dxf>
      <font>
        <color rgb="FF38761D"/>
      </font>
      <fill>
        <patternFill patternType="solid">
          <bgColor rgb="FFD9EAD3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7F6000"/>
      </font>
      <fill>
        <patternFill patternType="solid">
          <bgColor rgb="FFFCE5CD"/>
        </patternFill>
      </fill>
    </dxf>
    <dxf>
      <font>
        <color rgb="FF38761D"/>
      </font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8" customWidth="1"/>
    <col min="2" max="2" width="24" customWidth="1"/>
    <col min="3" max="3" width="28" customWidth="1"/>
    <col min="4" max="4" width="30" customWidth="1"/>
    <col min="5" max="5" width="28" customWidth="1"/>
    <col min="6" max="7" width="24" customWidth="1"/>
    <col min="8" max="10" width="5" customWidth="1"/>
    <col min="11" max="11" width="8" customWidth="1"/>
    <col min="12" max="12" width="12" customWidth="1"/>
  </cols>
  <sheetData>
    <row r="1" ht="28" customHeight="1" spans="1:1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3" customFormat="1" x14ac:dyDescent="0.25">
      <c r="A2" s="4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>
        <v>8</v>
      </c>
      <c r="I2" s="6">
        <v>4</v>
      </c>
      <c r="J2" s="6">
        <v>4</v>
      </c>
      <c r="K2" s="7">
        <f>H2*I2*J2</f>
        <v>128</v>
      </c>
      <c r="L2" s="7" t="str">
        <f>IF(K2&gt;=200,"CRITICAL",IF(K2&gt;=100,"HIGH","MONITOR"))</f>
        <v>HIGH</v>
      </c>
    </row>
    <row r="3" spans="1:12" s="3" customFormat="1" x14ac:dyDescent="0.25">
      <c r="A3" s="4" t="s">
        <v>19</v>
      </c>
      <c r="B3" s="5" t="s">
        <v>13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6">
        <v>5</v>
      </c>
      <c r="I3" s="6">
        <v>5</v>
      </c>
      <c r="J3" s="6">
        <v>5</v>
      </c>
      <c r="K3" s="7">
        <f>H3*I3*J3</f>
        <v>125</v>
      </c>
      <c r="L3" s="7" t="str">
        <f>IF(K3&gt;=200,"CRITICAL",IF(K3&gt;=100,"HIGH","MONITOR"))</f>
        <v>HIGH</v>
      </c>
    </row>
    <row r="4" spans="1:12" s="3" customFormat="1" x14ac:dyDescent="0.25">
      <c r="A4" s="4" t="s">
        <v>25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6">
        <v>7</v>
      </c>
      <c r="I4" s="6">
        <v>4</v>
      </c>
      <c r="J4" s="6">
        <v>5</v>
      </c>
      <c r="K4" s="7">
        <f>H4*I4*J4</f>
        <v>140</v>
      </c>
      <c r="L4" s="7" t="str">
        <f>IF(K4&gt;=200,"CRITICAL",IF(K4&gt;=100,"HIGH","MONITOR"))</f>
        <v>HIGH</v>
      </c>
    </row>
    <row r="5" spans="1:12" s="3" customFormat="1" x14ac:dyDescent="0.25">
      <c r="A5" s="4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6">
        <v>9</v>
      </c>
      <c r="I5" s="6">
        <v>3</v>
      </c>
      <c r="J5" s="6">
        <v>6</v>
      </c>
      <c r="K5" s="7">
        <f>H5*I5*J5</f>
        <v>162</v>
      </c>
      <c r="L5" s="7" t="str">
        <f>IF(K5&gt;=200,"CRITICAL",IF(K5&gt;=100,"HIGH","MONITOR"))</f>
        <v>HIGH</v>
      </c>
    </row>
    <row r="6" spans="1:12" s="3" customFormat="1" x14ac:dyDescent="0.25">
      <c r="A6" s="4" t="s">
        <v>39</v>
      </c>
      <c r="B6" s="5" t="s">
        <v>40</v>
      </c>
      <c r="C6" s="5" t="s">
        <v>41</v>
      </c>
      <c r="D6" s="5" t="s">
        <v>42</v>
      </c>
      <c r="E6" s="5" t="s">
        <v>43</v>
      </c>
      <c r="F6" s="5" t="s">
        <v>44</v>
      </c>
      <c r="G6" s="5" t="s">
        <v>45</v>
      </c>
      <c r="H6" s="6">
        <v>7</v>
      </c>
      <c r="I6" s="6">
        <v>4</v>
      </c>
      <c r="J6" s="6">
        <v>6</v>
      </c>
      <c r="K6" s="7">
        <f>H6*I6*J6</f>
        <v>168</v>
      </c>
      <c r="L6" s="7" t="str">
        <f>IF(K6&gt;=200,"CRITICAL",IF(K6&gt;=100,"HIGH","MONITOR"))</f>
        <v>HIGH</v>
      </c>
    </row>
    <row r="7" spans="1:12" s="3" customFormat="1" x14ac:dyDescent="0.25">
      <c r="A7" s="4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6">
        <v>9</v>
      </c>
      <c r="I7" s="6">
        <v>3</v>
      </c>
      <c r="J7" s="6">
        <v>4</v>
      </c>
      <c r="K7" s="7">
        <f>H7*I7*J7</f>
        <v>108</v>
      </c>
      <c r="L7" s="7" t="str">
        <f>IF(K7&gt;=200,"CRITICAL",IF(K7&gt;=100,"HIGH","MONITOR"))</f>
        <v>HIGH</v>
      </c>
    </row>
    <row r="8" spans="1:12" s="3" customFormat="1" x14ac:dyDescent="0.25">
      <c r="A8" s="4" t="s">
        <v>53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6">
        <v>8</v>
      </c>
      <c r="I8" s="6">
        <v>5</v>
      </c>
      <c r="J8" s="6">
        <v>6</v>
      </c>
      <c r="K8" s="7">
        <f>H8*I8*J8</f>
        <v>240</v>
      </c>
      <c r="L8" s="7" t="str">
        <f>IF(K8&gt;=200,"CRITICAL",IF(K8&gt;=100,"HIGH","MONITOR"))</f>
        <v>CRITICAL</v>
      </c>
    </row>
    <row r="9" spans="1:12" s="3" customFormat="1" x14ac:dyDescent="0.25">
      <c r="A9" s="4" t="s">
        <v>60</v>
      </c>
      <c r="B9" s="5" t="s">
        <v>61</v>
      </c>
      <c r="C9" s="5" t="s">
        <v>62</v>
      </c>
      <c r="D9" s="5" t="s">
        <v>63</v>
      </c>
      <c r="E9" s="5" t="s">
        <v>64</v>
      </c>
      <c r="F9" s="5" t="s">
        <v>65</v>
      </c>
      <c r="G9" s="5" t="s">
        <v>66</v>
      </c>
      <c r="H9" s="6">
        <v>4</v>
      </c>
      <c r="I9" s="6">
        <v>6</v>
      </c>
      <c r="J9" s="6">
        <v>3</v>
      </c>
      <c r="K9" s="7">
        <f>H9*I9*J9</f>
        <v>72</v>
      </c>
      <c r="L9" s="7" t="str">
        <f>IF(K9&gt;=200,"CRITICAL",IF(K9&gt;=100,"HIGH","MONITOR"))</f>
        <v>MONITOR</v>
      </c>
    </row>
    <row r="10" spans="1:12" s="3" customFormat="1" x14ac:dyDescent="0.25">
      <c r="A10" s="4" t="s">
        <v>67</v>
      </c>
      <c r="B10" s="5" t="s">
        <v>61</v>
      </c>
      <c r="C10" s="5" t="s">
        <v>68</v>
      </c>
      <c r="D10" s="5" t="s">
        <v>69</v>
      </c>
      <c r="E10" s="5" t="s">
        <v>70</v>
      </c>
      <c r="F10" s="5" t="s">
        <v>71</v>
      </c>
      <c r="G10" s="5" t="s">
        <v>72</v>
      </c>
      <c r="H10" s="6">
        <v>8</v>
      </c>
      <c r="I10" s="6">
        <v>3</v>
      </c>
      <c r="J10" s="6">
        <v>7</v>
      </c>
      <c r="K10" s="7">
        <f>H10*I10*J10</f>
        <v>168</v>
      </c>
      <c r="L10" s="7" t="str">
        <f>IF(K10&gt;=200,"CRITICAL",IF(K10&gt;=100,"HIGH","MONITOR"))</f>
        <v>HIGH</v>
      </c>
    </row>
    <row r="11" spans="1:12" s="3" customFormat="1" x14ac:dyDescent="0.25">
      <c r="A11" s="4" t="s">
        <v>73</v>
      </c>
      <c r="B11" s="5" t="s">
        <v>74</v>
      </c>
      <c r="C11" s="5" t="s">
        <v>75</v>
      </c>
      <c r="D11" s="5" t="s">
        <v>76</v>
      </c>
      <c r="E11" s="5" t="s">
        <v>77</v>
      </c>
      <c r="F11" s="5" t="s">
        <v>78</v>
      </c>
      <c r="G11" s="5" t="s">
        <v>79</v>
      </c>
      <c r="H11" s="6">
        <v>6</v>
      </c>
      <c r="I11" s="6">
        <v>5</v>
      </c>
      <c r="J11" s="6">
        <v>4</v>
      </c>
      <c r="K11" s="7">
        <f>H11*I11*J11</f>
        <v>120</v>
      </c>
      <c r="L11" s="7" t="str">
        <f>IF(K11&gt;=200,"CRITICAL",IF(K11&gt;=100,"HIGH","MONITOR"))</f>
        <v>HIGH</v>
      </c>
    </row>
    <row r="12" spans="1:12" s="3" customFormat="1" x14ac:dyDescent="0.25">
      <c r="A12" s="4" t="s">
        <v>80</v>
      </c>
      <c r="B12" s="5" t="s">
        <v>81</v>
      </c>
      <c r="C12" s="5" t="s">
        <v>82</v>
      </c>
      <c r="D12" s="5" t="s">
        <v>83</v>
      </c>
      <c r="E12" s="5" t="s">
        <v>84</v>
      </c>
      <c r="F12" s="5" t="s">
        <v>85</v>
      </c>
      <c r="G12" s="5" t="s">
        <v>86</v>
      </c>
      <c r="H12" s="6">
        <v>5</v>
      </c>
      <c r="I12" s="6">
        <v>6</v>
      </c>
      <c r="J12" s="6">
        <v>5</v>
      </c>
      <c r="K12" s="7">
        <f>H12*I12*J12</f>
        <v>150</v>
      </c>
      <c r="L12" s="7" t="str">
        <f>IF(K12&gt;=200,"CRITICAL",IF(K12&gt;=100,"HIGH","MONITOR"))</f>
        <v>HIGH</v>
      </c>
    </row>
    <row r="13" spans="1:12" s="3" customFormat="1" x14ac:dyDescent="0.25">
      <c r="A13" s="4" t="s">
        <v>87</v>
      </c>
      <c r="B13" s="5" t="s">
        <v>88</v>
      </c>
      <c r="C13" s="5" t="s">
        <v>89</v>
      </c>
      <c r="D13" s="5" t="s">
        <v>90</v>
      </c>
      <c r="E13" s="5" t="s">
        <v>91</v>
      </c>
      <c r="F13" s="5" t="s">
        <v>92</v>
      </c>
      <c r="G13" s="5" t="s">
        <v>93</v>
      </c>
      <c r="H13" s="6">
        <v>8</v>
      </c>
      <c r="I13" s="6">
        <v>3</v>
      </c>
      <c r="J13" s="6">
        <v>5</v>
      </c>
      <c r="K13" s="7">
        <f>H13*I13*J13</f>
        <v>120</v>
      </c>
      <c r="L13" s="7" t="str">
        <f>IF(K13&gt;=200,"CRITICAL",IF(K13&gt;=100,"HIGH","MONITOR"))</f>
        <v>HIGH</v>
      </c>
    </row>
    <row r="14" spans="1:12" s="3" customFormat="1" x14ac:dyDescent="0.25">
      <c r="A14" s="4" t="s">
        <v>94</v>
      </c>
      <c r="B14" s="5" t="s">
        <v>95</v>
      </c>
      <c r="C14" s="5" t="s">
        <v>96</v>
      </c>
      <c r="D14" s="5" t="s">
        <v>97</v>
      </c>
      <c r="E14" s="5" t="s">
        <v>98</v>
      </c>
      <c r="F14" s="5" t="s">
        <v>99</v>
      </c>
      <c r="G14" s="5" t="s">
        <v>100</v>
      </c>
      <c r="H14" s="6">
        <v>7</v>
      </c>
      <c r="I14" s="6">
        <v>4</v>
      </c>
      <c r="J14" s="6">
        <v>3</v>
      </c>
      <c r="K14" s="7">
        <f>H14*I14*J14</f>
        <v>84</v>
      </c>
      <c r="L14" s="7" t="str">
        <f>IF(K14&gt;=200,"CRITICAL",IF(K14&gt;=100,"HIGH","MONITOR"))</f>
        <v>MONITOR</v>
      </c>
    </row>
    <row r="15" spans="1:12" s="3" customFormat="1" x14ac:dyDescent="0.25">
      <c r="A15" s="4" t="s">
        <v>101</v>
      </c>
      <c r="B15" s="5" t="s">
        <v>102</v>
      </c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107</v>
      </c>
      <c r="H15" s="6">
        <v>10</v>
      </c>
      <c r="I15" s="6">
        <v>3</v>
      </c>
      <c r="J15" s="6">
        <v>7</v>
      </c>
      <c r="K15" s="7">
        <f>H15*I15*J15</f>
        <v>210</v>
      </c>
      <c r="L15" s="7" t="str">
        <f>IF(K15&gt;=200,"CRITICAL",IF(K15&gt;=100,"HIGH","MONITOR"))</f>
        <v>CRITICAL</v>
      </c>
    </row>
    <row r="16" spans="1:12" s="3" customFormat="1" x14ac:dyDescent="0.25">
      <c r="A16" s="4" t="s">
        <v>108</v>
      </c>
      <c r="B16" s="5" t="s">
        <v>102</v>
      </c>
      <c r="C16" s="5" t="s">
        <v>109</v>
      </c>
      <c r="D16" s="5" t="s">
        <v>110</v>
      </c>
      <c r="E16" s="5" t="s">
        <v>111</v>
      </c>
      <c r="F16" s="5" t="s">
        <v>112</v>
      </c>
      <c r="G16" s="5" t="s">
        <v>113</v>
      </c>
      <c r="H16" s="6">
        <v>7</v>
      </c>
      <c r="I16" s="6">
        <v>4</v>
      </c>
      <c r="J16" s="6">
        <v>7</v>
      </c>
      <c r="K16" s="7">
        <f>H16*I16*J16</f>
        <v>196</v>
      </c>
      <c r="L16" s="7" t="str">
        <f>IF(K16&gt;=200,"CRITICAL",IF(K16&gt;=100,"HIGH","MONITOR"))</f>
        <v>HIGH</v>
      </c>
    </row>
    <row r="17" spans="1:12" s="3" customFormat="1" x14ac:dyDescent="0.25">
      <c r="A17" s="4" t="s">
        <v>114</v>
      </c>
      <c r="B17" s="5" t="s">
        <v>115</v>
      </c>
      <c r="C17" s="5" t="s">
        <v>116</v>
      </c>
      <c r="D17" s="5" t="s">
        <v>117</v>
      </c>
      <c r="E17" s="5" t="s">
        <v>118</v>
      </c>
      <c r="F17" s="5" t="s">
        <v>119</v>
      </c>
      <c r="G17" s="5" t="s">
        <v>120</v>
      </c>
      <c r="H17" s="6">
        <v>9</v>
      </c>
      <c r="I17" s="6">
        <v>4</v>
      </c>
      <c r="J17" s="6">
        <v>6</v>
      </c>
      <c r="K17" s="7">
        <f>H17*I17*J17</f>
        <v>216</v>
      </c>
      <c r="L17" s="7" t="str">
        <f>IF(K17&gt;=200,"CRITICAL",IF(K17&gt;=100,"HIGH","MONITOR"))</f>
        <v>CRITICAL</v>
      </c>
    </row>
  </sheetData>
  <autoFilter ref="A1:L17"/>
  <conditionalFormatting sqref="K2:K17">
    <cfRule type="cellIs" dxfId="0" priority="1" operator="greaterThan">
      <formula>199</formula>
    </cfRule>
    <cfRule type="cellIs" dxfId="1" priority="2" operator="between">
      <formula>100</formula>
      <formula>199</formula>
    </cfRule>
    <cfRule type="cellIs" dxfId="2" priority="3" operator="lessThan">
      <formula>100</formula>
    </cfRule>
  </conditionalFormatting>
  <conditionalFormatting sqref="L2:L17">
    <cfRule type="containsText" dxfId="3" priority="1">
      <formula>NOT(ISERROR(SEARCH("CRITICAL",L2)))</formula>
    </cfRule>
    <cfRule type="containsText" dxfId="4" priority="2">
      <formula>NOT(ISERROR(SEARCH("HIGH",L2)))</formula>
    </cfRule>
    <cfRule type="containsText" dxfId="5" priority="3">
      <formula>NOT(ISERROR(SEARCH("MONITOR",L2)))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60" customWidth="1"/>
    <col min="3" max="4" width="22" customWidth="1"/>
  </cols>
  <sheetData>
    <row r="1" spans="1:4" s="8" customFormat="1" x14ac:dyDescent="0.25">
      <c r="A1" s="8" t="s">
        <v>0</v>
      </c>
      <c r="B1" s="8" t="s">
        <v>121</v>
      </c>
      <c r="C1" s="8" t="s">
        <v>122</v>
      </c>
      <c r="D1" s="8" t="s">
        <v>123</v>
      </c>
    </row>
    <row r="2" spans="1:4" s="3" customFormat="1" x14ac:dyDescent="0.25">
      <c r="A2" s="3" t="s">
        <v>53</v>
      </c>
      <c r="B2" s="3" t="s">
        <v>124</v>
      </c>
      <c r="C2" s="3" t="s">
        <v>125</v>
      </c>
      <c r="D2" s="3" t="s">
        <v>126</v>
      </c>
    </row>
    <row r="3" spans="1:4" s="3" customFormat="1" x14ac:dyDescent="0.25">
      <c r="A3" s="3" t="s">
        <v>114</v>
      </c>
      <c r="B3" s="3" t="s">
        <v>127</v>
      </c>
      <c r="C3" s="3" t="s">
        <v>128</v>
      </c>
      <c r="D3" s="3" t="s">
        <v>126</v>
      </c>
    </row>
    <row r="4" spans="1:4" s="3" customFormat="1" x14ac:dyDescent="0.25">
      <c r="A4" s="3" t="s">
        <v>101</v>
      </c>
      <c r="B4" s="3" t="s">
        <v>129</v>
      </c>
      <c r="C4" s="3" t="s">
        <v>130</v>
      </c>
      <c r="D4" s="3" t="s">
        <v>131</v>
      </c>
    </row>
    <row r="5" spans="1:4" s="3" customFormat="1" x14ac:dyDescent="0.25">
      <c r="A5" s="3" t="s">
        <v>32</v>
      </c>
      <c r="B5" s="3" t="s">
        <v>132</v>
      </c>
      <c r="C5" s="3" t="s">
        <v>133</v>
      </c>
      <c r="D5" s="3" t="s">
        <v>134</v>
      </c>
    </row>
    <row r="6" spans="1:4" s="3" customFormat="1" x14ac:dyDescent="0.25">
      <c r="A6" s="3" t="s">
        <v>108</v>
      </c>
      <c r="B6" s="3" t="s">
        <v>135</v>
      </c>
      <c r="C6" s="3" t="s">
        <v>130</v>
      </c>
      <c r="D6" s="3" t="s">
        <v>126</v>
      </c>
    </row>
    <row r="7" spans="1:4" s="3" customFormat="1" x14ac:dyDescent="0.25">
      <c r="A7" s="3" t="s">
        <v>39</v>
      </c>
      <c r="B7" s="3" t="s">
        <v>136</v>
      </c>
      <c r="C7" s="3" t="s">
        <v>125</v>
      </c>
      <c r="D7" s="3" t="s">
        <v>137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FormatPr defaultRowHeight="15" outlineLevelRow="0" outlineLevelCol="0" x14ac:dyDescent="55"/>
  <cols>
    <col min="1" max="1" width="26" customWidth="1"/>
    <col min="2" max="2" width="90" customWidth="1"/>
  </cols>
  <sheetData>
    <row r="1" spans="1:2" x14ac:dyDescent="0.25">
      <c r="A1" s="9" t="s">
        <v>138</v>
      </c>
      <c r="B1" s="9"/>
    </row>
    <row r="2" spans="1:2" x14ac:dyDescent="0.25">
      <c r="A2" s="10" t="s">
        <v>139</v>
      </c>
      <c r="B2" s="10"/>
    </row>
    <row r="4" spans="1:2" x14ac:dyDescent="0.25">
      <c r="A4" s="11" t="s">
        <v>140</v>
      </c>
      <c r="B4" s="3" t="s">
        <v>141</v>
      </c>
    </row>
    <row r="5" spans="1:2" x14ac:dyDescent="0.25">
      <c r="A5" s="11" t="s">
        <v>142</v>
      </c>
      <c r="B5" s="3" t="s">
        <v>143</v>
      </c>
    </row>
    <row r="6" spans="1:2" x14ac:dyDescent="0.25">
      <c r="A6" s="11" t="s">
        <v>140</v>
      </c>
      <c r="B6" s="3" t="s">
        <v>141</v>
      </c>
    </row>
    <row r="7" spans="1:2" x14ac:dyDescent="0.25">
      <c r="A7" s="11" t="s">
        <v>144</v>
      </c>
      <c r="B7" s="3" t="s">
        <v>145</v>
      </c>
    </row>
    <row r="8" spans="1:2" x14ac:dyDescent="0.25">
      <c r="A8" s="11" t="s">
        <v>146</v>
      </c>
      <c r="B8" s="3" t="s">
        <v>147</v>
      </c>
    </row>
    <row r="9" spans="1:2" x14ac:dyDescent="0.25">
      <c r="A9" s="11" t="s">
        <v>148</v>
      </c>
      <c r="B9" s="3" t="s">
        <v>149</v>
      </c>
    </row>
    <row r="10" spans="1:2" x14ac:dyDescent="0.25">
      <c r="A10" s="11" t="s">
        <v>150</v>
      </c>
      <c r="B10" s="3" t="s">
        <v>151</v>
      </c>
    </row>
    <row r="12" spans="1:1" x14ac:dyDescent="0.25">
      <c r="A12" s="12" t="s">
        <v>152</v>
      </c>
    </row>
    <row r="13" ht="90" customHeight="1" spans="1:2" x14ac:dyDescent="0.25">
      <c r="A13" s="3" t="s">
        <v>153</v>
      </c>
      <c r="B13" s="3"/>
    </row>
    <row r="15" spans="1:1" x14ac:dyDescent="0.25">
      <c r="A15" s="12" t="s">
        <v>154</v>
      </c>
    </row>
    <row r="16" spans="1:2" x14ac:dyDescent="0.25">
      <c r="A16" s="13" t="s">
        <v>155</v>
      </c>
      <c r="B16" s="14">
        <f>COUNTIF('FMEA Worksheet'!L2:L17,"CRITICAL")</f>
        <v>3</v>
      </c>
    </row>
    <row r="17" spans="1:2" x14ac:dyDescent="0.25">
      <c r="A17" s="15" t="s">
        <v>156</v>
      </c>
      <c r="B17" s="14">
        <f>COUNTIF('FMEA Worksheet'!L2:L17,"HIGH")</f>
        <v>11</v>
      </c>
    </row>
    <row r="18" spans="1:2" x14ac:dyDescent="0.25">
      <c r="A18" s="16" t="s">
        <v>157</v>
      </c>
      <c r="B18" s="14">
        <f>COUNTIF('FMEA Worksheet'!L2:L17,"MONITOR")</f>
        <v>2</v>
      </c>
    </row>
  </sheetData>
  <mergeCells count="3">
    <mergeCell ref="A1:B1"/>
    <mergeCell ref="A2:B2"/>
    <mergeCell ref="A13:B1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FMEA Worksheet</vt:lpstr>
      <vt:lpstr>Action Plan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OpsPilot</dc:creator>
  <dc:title/>
  <dc:subject/>
  <dc:description/>
  <cp:keywords/>
  <cp:category/>
  <cp:lastModifiedBy>Unknown</cp:lastModifiedBy>
  <dcterms:created xsi:type="dcterms:W3CDTF">2026-05-23T01:00:00Z</dcterms:created>
  <dcterms:modified xsi:type="dcterms:W3CDTF">2026-05-22T21:54:41Z</dcterms:modified>
</cp:coreProperties>
</file>